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_7549\Documents\"/>
    </mc:Choice>
  </mc:AlternateContent>
  <bookViews>
    <workbookView xWindow="0" yWindow="0" windowWidth="27765" windowHeight="9390"/>
  </bookViews>
  <sheets>
    <sheet name="Plan1" sheetId="1" r:id="rId1"/>
    <sheet name="Plan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F55" i="1" s="1"/>
  <c r="G55" i="1" s="1"/>
  <c r="D54" i="1"/>
  <c r="F54" i="1" s="1"/>
  <c r="G54" i="1" s="1"/>
  <c r="D53" i="1"/>
  <c r="F53" i="1" s="1"/>
  <c r="G53" i="1" s="1"/>
  <c r="D52" i="1"/>
  <c r="F52" i="1" s="1"/>
  <c r="G52" i="1" s="1"/>
  <c r="H52" i="1"/>
  <c r="F46" i="1"/>
  <c r="G46" i="1" s="1"/>
  <c r="F45" i="1"/>
  <c r="G45" i="1" s="1"/>
  <c r="H45" i="1"/>
  <c r="H39" i="1"/>
  <c r="F39" i="1"/>
  <c r="G39" i="1" s="1"/>
  <c r="G40" i="1" s="1"/>
  <c r="H28" i="1"/>
  <c r="F31" i="1"/>
  <c r="G31" i="1" s="1"/>
  <c r="F32" i="1"/>
  <c r="G32" i="1" s="1"/>
  <c r="F33" i="1"/>
  <c r="G33" i="1" s="1"/>
  <c r="F30" i="1"/>
  <c r="G30" i="1" s="1"/>
  <c r="F29" i="1"/>
  <c r="G29" i="1" s="1"/>
  <c r="F28" i="1"/>
  <c r="G28" i="1" s="1"/>
  <c r="G34" i="1" l="1"/>
  <c r="G47" i="1"/>
  <c r="G56" i="1"/>
  <c r="F4" i="1" l="1"/>
</calcChain>
</file>

<file path=xl/sharedStrings.xml><?xml version="1.0" encoding="utf-8"?>
<sst xmlns="http://schemas.openxmlformats.org/spreadsheetml/2006/main" count="252" uniqueCount="126">
  <si>
    <t>SUBITEM</t>
  </si>
  <si>
    <t>DESCRIÇÃO</t>
  </si>
  <si>
    <t>Unidade</t>
  </si>
  <si>
    <t>QUANT.</t>
  </si>
  <si>
    <t>4.1</t>
  </si>
  <si>
    <t>U</t>
  </si>
  <si>
    <t>4.2</t>
  </si>
  <si>
    <t>FORNECIMENTO E INSTALAÇÃO DE MÓDULOS POTÊNCIA PARA O SISTEMA DE 80 kW</t>
  </si>
  <si>
    <t>4.3</t>
  </si>
  <si>
    <t>FORNECIMENTO E INSTALAÇÃO DE BATERIAS PARA O SISTEMA DE 30 kW</t>
  </si>
  <si>
    <t>4.4</t>
  </si>
  <si>
    <t>FORNECIMENTO E INSTALAÇÃO DE BATERIAS OU PARA O SISTEMA DE 80 kW</t>
  </si>
  <si>
    <t>PREÇO UNITÁRIO ESTIMADO (R$)</t>
  </si>
  <si>
    <t>PREÇO TOTAL ESTIMADO (R$)</t>
  </si>
  <si>
    <t>1.1</t>
  </si>
  <si>
    <t>FORNECIMENTO E INSTALAÇÃO UPS TRIFÁSICO MODULAR DE 30 kW, COMPLETO COM BANCO DE BATERIAS, E COM FORNECIMENTO E INSTALAÇÃO DE CABOS</t>
  </si>
  <si>
    <t>CJ</t>
  </si>
  <si>
    <t>1.2</t>
  </si>
  <si>
    <t>FORNECIMENTO E INSTALAÇÃO DE UPS DE 80 kW, COMPLETO COM BANCO DE BATERIAS, E COM FORNECIMENTO E INSTALAÇÃO DE CABOS</t>
  </si>
  <si>
    <t>1.3</t>
  </si>
  <si>
    <t>FORNECIMENTO E INSTALAÇÃO QUADRO ELÉTRICO DE ENTRADA</t>
  </si>
  <si>
    <t>1.4</t>
  </si>
  <si>
    <t>FORNECIMENTO E INSTALAÇÃO DE QUADRO ELÉTRICO DE SAÍDA</t>
  </si>
  <si>
    <t>1.5</t>
  </si>
  <si>
    <t>FORNECIMENTO E INSTALAÇÃO DE DISJUNTOR DE 100 A</t>
  </si>
  <si>
    <t>1.6</t>
  </si>
  <si>
    <t>FORNECIMENTO E ISNTALAÇÃO DE DISJUNTOR DE 160 A</t>
  </si>
  <si>
    <t>PRESTAÇÃO DE SERVIÇOS DE MANUTENÇÕES PREVENTIVA, PREDITIVA, E CORRETIVA, E SUPORTE TÉCNICO COM GARANTIA TOTAL DE 1 ANO</t>
  </si>
  <si>
    <t>MESES</t>
  </si>
  <si>
    <t>3.1</t>
  </si>
  <si>
    <t>SUBSTITUIÇÃO COMPLETA DOS BANCOS DE BATERIAS DO SISTEMA DE 30 kW</t>
  </si>
  <si>
    <t>3.2</t>
  </si>
  <si>
    <t>SUBSTITUIÇÃO COMPLETA DOS BANCOS DE BATERIAS DO SISTEMA DE 80 kW</t>
  </si>
  <si>
    <t>GRUPO</t>
  </si>
  <si>
    <t>UN</t>
  </si>
  <si>
    <t>PREÇO DA PROPOSTA (R$)</t>
  </si>
  <si>
    <t>ÚNICO</t>
  </si>
  <si>
    <t>CARACTERIZAÇÃO DO SUBITEM 1.1 (SISTEMA TIPO 1 DE 30 kW)</t>
  </si>
  <si>
    <t>MARCA</t>
  </si>
  <si>
    <t>MODELO</t>
  </si>
  <si>
    <t>POTÊNCIA DO MÓDULO (KW) OU CAPACIDADE DA BATERIA(AH)</t>
  </si>
  <si>
    <t>POTÊNCIA TOTAL DO SISTEMA (KW) OU CAPACIDADE DO BANCO BATERIAS (AH)</t>
  </si>
  <si>
    <t>1.1.1</t>
  </si>
  <si>
    <t xml:space="preserve">FORNECIMENTO E INSTALAÇÃO DOS MÓDULOS DE POTÊNCIA </t>
  </si>
  <si>
    <t>1.1.2</t>
  </si>
  <si>
    <t>FORNECIMENTO E INSTALAÇÃO DOS GABINETES PARA OS MÓDULOS DE POTÊNCIA</t>
  </si>
  <si>
    <t>1.1.3</t>
  </si>
  <si>
    <t>FORNECIMENTO E INSTALAÇÃO DAS BATERIAS</t>
  </si>
  <si>
    <t>1.1.4</t>
  </si>
  <si>
    <t>FORNECIMENTO E INSTALAÇÃO DE GABINETES PARA O BANCO DE BATERIAS</t>
  </si>
  <si>
    <t>1.2.1</t>
  </si>
  <si>
    <t>1.2.2</t>
  </si>
  <si>
    <t>1.2.3</t>
  </si>
  <si>
    <t>1.2.4</t>
  </si>
  <si>
    <t>UM</t>
  </si>
  <si>
    <t>PERCENTUAL DE DESCONTO (%)</t>
  </si>
  <si>
    <t>A1 x (1-D)</t>
  </si>
  <si>
    <t>4 x A1 x (1-D)</t>
  </si>
  <si>
    <t>D*</t>
  </si>
  <si>
    <t>A2 x (1-D)</t>
  </si>
  <si>
    <t>5 x A2 x (D)</t>
  </si>
  <si>
    <t>A3 x (1-D)</t>
  </si>
  <si>
    <t>A4 x (1-D)</t>
  </si>
  <si>
    <t>A4 x (D)</t>
  </si>
  <si>
    <t>A5 x (1-D)</t>
  </si>
  <si>
    <t>A6 x (1-D)</t>
  </si>
  <si>
    <t>PREÇO GLOBAL DO ITEM 1 DO GRUPO ÚNICO</t>
  </si>
  <si>
    <t>B</t>
  </si>
  <si>
    <t>PREÇO ÚNITÁRIO COM DESCONTO  (R$)</t>
  </si>
  <si>
    <t>PREÇO TOTAL COM DESCONTO  (R$)</t>
  </si>
  <si>
    <t xml:space="preserve">243558,59
 = A1 </t>
  </si>
  <si>
    <t xml:space="preserve">357580,59 
 = A2 </t>
  </si>
  <si>
    <t xml:space="preserve">8966,5 
 = A3 </t>
  </si>
  <si>
    <t xml:space="preserve">12328,06 
 = A4 </t>
  </si>
  <si>
    <t xml:space="preserve">1073,26 
 = A5 </t>
  </si>
  <si>
    <t xml:space="preserve">1328,74
 = A6 </t>
  </si>
  <si>
    <t xml:space="preserve">PERCENTUAL DE DESCONTO (%)  </t>
  </si>
  <si>
    <t>E</t>
  </si>
  <si>
    <t>PREÇO GLOBAL DO ITEM 2 DO GRUPO ÚNICO</t>
  </si>
  <si>
    <t>F1 x (1-D)</t>
  </si>
  <si>
    <t>4 x F1 x (1-D)</t>
  </si>
  <si>
    <t>F2 x (1-D)</t>
  </si>
  <si>
    <t>5 x F2 x (1-D)</t>
  </si>
  <si>
    <t>PREÇO GLOBAL DO ITEM 3 DO GRUPO ÚNICO</t>
  </si>
  <si>
    <t>G</t>
  </si>
  <si>
    <t>PREÇO TOTAL COM DESCONTO (R$)</t>
  </si>
  <si>
    <t>PREÇO UNITÁRIO COM DESCONTO (R$)</t>
  </si>
  <si>
    <t>FORNECIMENTO E INSTALAÇÃO DE MÓDULOS DE POTÊNCIA PARA O SISTEMA DE 30 kW</t>
  </si>
  <si>
    <t>Q1**</t>
  </si>
  <si>
    <t>H1 x (1-D)</t>
  </si>
  <si>
    <t>Q2***</t>
  </si>
  <si>
    <t>H2 x (1-D)</t>
  </si>
  <si>
    <t>Q3**</t>
  </si>
  <si>
    <t>H3 x (1-D)</t>
  </si>
  <si>
    <t>Q4***</t>
  </si>
  <si>
    <t>H4 x (1-D)</t>
  </si>
  <si>
    <t>PREÇO GLOBAL DO ITEM 4 DO GRUPO ÚNICO</t>
  </si>
  <si>
    <t>I</t>
  </si>
  <si>
    <t>PREÇO TOTAL ESTIMADO (R$) (H)</t>
  </si>
  <si>
    <t>[H1 x (1-D)] / Q1</t>
  </si>
  <si>
    <t>155.676,00 = H2</t>
  </si>
  <si>
    <t>77.838,00 = H1</t>
  </si>
  <si>
    <t>[H2 x (1-D)]  / Q2</t>
  </si>
  <si>
    <t>[F1 x (1-D)]  / Q3</t>
  </si>
  <si>
    <t>[F2 x (1-D)]  / Q4</t>
  </si>
  <si>
    <t>26.700,00  = H3</t>
  </si>
  <si>
    <t>53.400,00  = H4</t>
  </si>
  <si>
    <t>UN.</t>
  </si>
  <si>
    <t>SISTEMAS DE ALIMENTAÇÃO ININTERRUPTA - FORNECIMENTO, TRANSPORTE, INSTALAÇÃO, START-UPS, TESTES E MANUTENÇÃO COM SUPORTE TÉCNICO</t>
  </si>
  <si>
    <t>FORNECIMENTO DE SISTEMAS DE ALIMENTAÇÃO ININTERRUPTA (UPS) COMPLETOS COM BANCO DE BATERIAS, TRANSPORTE E INSTALAÇÃO, CABOS, START-UP E TESTES, INCLUINDO REMOÇÃO DOS MATERIAIS E EQUIPAMENTOS ANTIGOS, COM FORNECIMENTO E INSTALAÇÃO DE QUADROS E DISJUNTORES</t>
  </si>
  <si>
    <t>SERVIÇO</t>
  </si>
  <si>
    <t>SUBSTITUIÇÃO COMPLETA DOS BANCOS DE BATERIAS APÓS 4 ANOS DO INÍCIO DAS MANUTENÇÕES</t>
  </si>
  <si>
    <t>FORNECIMENTO E INSTALAÇÃO DE PEÇAS DE REPOSIÇÃO DURANTE O PERÍODO DE 4 ANOS FORA DA GARANTIA TOTAL</t>
  </si>
  <si>
    <t>UNIDADE</t>
  </si>
  <si>
    <t>GRUPO/
 ITEM</t>
  </si>
  <si>
    <t>ÚNICO 
(Itens 1 a 4)</t>
  </si>
  <si>
    <t>PREÇO TOTAL (R$)</t>
  </si>
  <si>
    <t>PREÇO UNITÁRIO (R$)</t>
  </si>
  <si>
    <t>MODELO DA PROPOSTA - PARA PREENCHER (células na cor cinza)</t>
  </si>
  <si>
    <t>CARACTERIZAÇÃO DO SUBITEM 1.2 (SISTEMA TIPO 2 DE 80 kW)</t>
  </si>
  <si>
    <t>Em atendimento ao Edital do Pregão em epígrafe, apresentamos a seguinte proposta de preços:</t>
  </si>
  <si>
    <t xml:space="preserve">DETALHAMENTO DO ITEM 1 DO GRUPO ÚNICO (FORNECIMENTO DE SISTEMAS DE ALIMENTAÇÃO ININTERRUPTA (UPSS) COMPLETOS COM BANCO DE BATERIAS, TRANSPORTE E INSTALAÇÃO, CABOS, START-UP E TESTES, INCLUINDO REMOÇÃO DOS MATERIAIS E EQUIPAMENTOS ANTIGOS, COM FORNECIMENTO E INSTALAÇÃO DE QUADROS E DISJUNTORES) </t>
  </si>
  <si>
    <t>DETALHAMENTO DO ITEM 3 DO GRUPO ÚNICO (SUBSTITUIÇÃO COMPLETA DOS BANCOS DE BATERIAS APÓS 4 ANOS DO INÍCIO DAS MANUTENÇÕES):</t>
  </si>
  <si>
    <r>
      <t xml:space="preserve">FORNECIMENTO DE SISTEMAS DE ALIMENTAÇÃO ININTERRUPTA (UPSS) COMPLETOS COM BANCO DE BATERIAS, TRANSPORTE E INSTALAÇÃO, CABOS, </t>
    </r>
    <r>
      <rPr>
        <b/>
        <i/>
        <sz val="11"/>
        <color theme="1"/>
        <rFont val="Arial"/>
        <family val="2"/>
      </rPr>
      <t>START-UP</t>
    </r>
    <r>
      <rPr>
        <b/>
        <sz val="11"/>
        <color theme="1"/>
        <rFont val="Arial"/>
        <family val="2"/>
      </rPr>
      <t xml:space="preserve"> E TESTES, INCLUINDO REMOÇÃO DOS MATERIAIS E EQUIPAMENTOS ANTIGOS, COM FORNECIMENTO E INSTALAÇÃO DE QUADROS E DISJUNTORES, COM PRESTAÇÃO DE SERVIÇOS DE MANUTENÇÕES PREVENTIVA, PREDITIVA, E CORRETIVA, E SUPORTE TÉCNICO POR 5 ANOS, COM GARANTIA DE 1 ANO PARA EQUIPAMENTOS E MATERIAIS</t>
    </r>
  </si>
  <si>
    <t>DETALHAMENTO DO ITEM 4 DO GRUPO ÚNICO (FORNECIMENTO E INSTALAÇÃO DE PEÇAS DE REPOSIÇÃO DURANTE O PERÍODO DE 4 ANOS FORA DA GARANTIA):</t>
  </si>
  <si>
    <t>DETALHAMENTO DO ITEM 2 DO GRUPO ÚNICO (PRESTAÇÃO DE SERVIÇOS DE MANUTENÇÕES PREVENTIVA, PREDITIVA, E CORRETIVA, E SUPORTE TÉCNICO COM GARANTIA DE 1 ANO PARA EQUIPAMENTOS E MATERIAIS):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</si>
</sst>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Arial"/>
      <family val="2"/>
    </font>
    <font>
      <sz val="2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12">
    <xf numFmtId="0" fontId="0" fillId="0" borderId="0" xfId="0"/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justify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0" xfId="0" applyProtection="1"/>
    <xf numFmtId="0" fontId="0" fillId="4" borderId="0" xfId="0" applyFill="1" applyProtection="1"/>
    <xf numFmtId="0" fontId="3" fillId="4" borderId="0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0" xfId="0" applyFont="1" applyProtection="1"/>
    <xf numFmtId="0" fontId="3" fillId="0" borderId="0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justify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 applyProtection="1">
      <alignment horizontal="justify" vertical="center" wrapText="1"/>
    </xf>
    <xf numFmtId="0" fontId="1" fillId="3" borderId="2" xfId="0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/>
    </xf>
    <xf numFmtId="0" fontId="2" fillId="0" borderId="6" xfId="0" applyFont="1" applyFill="1" applyBorder="1" applyAlignment="1" applyProtection="1">
      <alignment horizontal="center" vertical="center" wrapText="1"/>
    </xf>
    <xf numFmtId="44" fontId="2" fillId="0" borderId="2" xfId="1" applyFont="1" applyFill="1" applyBorder="1" applyAlignment="1" applyProtection="1">
      <alignment horizontal="center" vertical="center" wrapText="1"/>
    </xf>
    <xf numFmtId="44" fontId="2" fillId="0" borderId="1" xfId="1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44" fontId="2" fillId="0" borderId="6" xfId="1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/>
    </xf>
    <xf numFmtId="44" fontId="2" fillId="0" borderId="4" xfId="1" applyFont="1" applyFill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44" fontId="5" fillId="0" borderId="6" xfId="1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3" fillId="2" borderId="13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44" fontId="2" fillId="0" borderId="4" xfId="1" applyFont="1" applyBorder="1" applyAlignment="1" applyProtection="1">
      <alignment horizontal="center" vertical="center" wrapText="1"/>
    </xf>
    <xf numFmtId="44" fontId="2" fillId="0" borderId="6" xfId="1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justify" vertical="center" wrapText="1"/>
    </xf>
    <xf numFmtId="0" fontId="2" fillId="5" borderId="0" xfId="0" applyFont="1" applyFill="1" applyBorder="1" applyAlignment="1" applyProtection="1">
      <alignment horizontal="center" vertical="center" wrapText="1"/>
      <protection locked="0"/>
    </xf>
    <xf numFmtId="0" fontId="7" fillId="5" borderId="0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</xf>
    <xf numFmtId="44" fontId="2" fillId="0" borderId="3" xfId="1" applyFont="1" applyFill="1" applyBorder="1" applyAlignment="1" applyProtection="1">
      <alignment horizontal="center" vertical="center" wrapText="1"/>
    </xf>
    <xf numFmtId="9" fontId="5" fillId="3" borderId="3" xfId="2" applyFont="1" applyFill="1" applyBorder="1" applyAlignment="1" applyProtection="1">
      <alignment horizontal="center" vertical="center" wrapText="1"/>
      <protection locked="0"/>
    </xf>
    <xf numFmtId="9" fontId="2" fillId="0" borderId="4" xfId="2" applyFont="1" applyFill="1" applyBorder="1" applyAlignment="1" applyProtection="1">
      <alignment horizontal="center" vertical="center" wrapText="1"/>
    </xf>
    <xf numFmtId="44" fontId="0" fillId="0" borderId="0" xfId="0" applyNumberFormat="1" applyProtection="1"/>
    <xf numFmtId="44" fontId="5" fillId="0" borderId="0" xfId="1" applyFont="1" applyFill="1" applyBorder="1" applyAlignment="1" applyProtection="1">
      <alignment horizontal="center" vertical="center" wrapText="1"/>
    </xf>
    <xf numFmtId="4" fontId="0" fillId="0" borderId="0" xfId="0" applyNumberFormat="1" applyProtection="1"/>
    <xf numFmtId="44" fontId="0" fillId="0" borderId="0" xfId="1" applyFont="1" applyProtection="1"/>
    <xf numFmtId="44" fontId="0" fillId="0" borderId="0" xfId="1" applyFont="1" applyAlignment="1" applyProtection="1">
      <alignment horizontal="center"/>
    </xf>
    <xf numFmtId="9" fontId="2" fillId="0" borderId="2" xfId="2" applyFont="1" applyFill="1" applyBorder="1" applyAlignment="1" applyProtection="1">
      <alignment horizontal="center" vertical="center" wrapText="1"/>
    </xf>
    <xf numFmtId="9" fontId="2" fillId="0" borderId="10" xfId="2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right" vertical="center" wrapText="1"/>
    </xf>
    <xf numFmtId="0" fontId="1" fillId="0" borderId="9" xfId="0" applyFont="1" applyFill="1" applyBorder="1" applyAlignment="1" applyProtection="1">
      <alignment horizontal="right" vertical="center" wrapText="1"/>
    </xf>
    <xf numFmtId="0" fontId="1" fillId="0" borderId="4" xfId="0" applyFont="1" applyFill="1" applyBorder="1" applyAlignment="1" applyProtection="1">
      <alignment horizontal="right" vertical="center" wrapText="1"/>
    </xf>
    <xf numFmtId="0" fontId="11" fillId="0" borderId="8" xfId="0" applyFont="1" applyBorder="1" applyAlignment="1" applyProtection="1">
      <alignment horizontal="center" wrapText="1"/>
    </xf>
    <xf numFmtId="0" fontId="11" fillId="0" borderId="9" xfId="0" applyFont="1" applyBorder="1" applyAlignment="1" applyProtection="1">
      <alignment horizontal="center" wrapText="1"/>
    </xf>
    <xf numFmtId="0" fontId="11" fillId="0" borderId="4" xfId="0" applyFont="1" applyBorder="1" applyAlignment="1" applyProtection="1">
      <alignment horizontal="center" wrapText="1"/>
    </xf>
    <xf numFmtId="0" fontId="11" fillId="0" borderId="8" xfId="0" applyFont="1" applyBorder="1" applyAlignment="1" applyProtection="1">
      <alignment horizontal="center" vertical="center" wrapText="1"/>
    </xf>
    <xf numFmtId="0" fontId="11" fillId="0" borderId="9" xfId="0" applyFont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</xf>
    <xf numFmtId="9" fontId="2" fillId="0" borderId="1" xfId="2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right" vertical="center" wrapText="1"/>
    </xf>
    <xf numFmtId="0" fontId="1" fillId="0" borderId="7" xfId="0" applyFont="1" applyFill="1" applyBorder="1" applyAlignment="1" applyProtection="1">
      <alignment horizontal="right" vertical="center" wrapText="1"/>
    </xf>
    <xf numFmtId="0" fontId="1" fillId="0" borderId="6" xfId="0" applyFont="1" applyFill="1" applyBorder="1" applyAlignment="1" applyProtection="1">
      <alignment horizontal="right" vertical="center" wrapText="1"/>
    </xf>
    <xf numFmtId="9" fontId="2" fillId="0" borderId="3" xfId="2" applyFont="1" applyFill="1" applyBorder="1" applyAlignment="1" applyProtection="1">
      <alignment horizontal="center" vertical="center" wrapText="1"/>
    </xf>
    <xf numFmtId="0" fontId="11" fillId="0" borderId="7" xfId="0" applyFont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6"/>
  <sheetViews>
    <sheetView tabSelected="1" topLeftCell="B1" zoomScaleNormal="100" workbookViewId="0">
      <selection activeCell="E4" sqref="E4"/>
    </sheetView>
  </sheetViews>
  <sheetFormatPr defaultRowHeight="15" x14ac:dyDescent="0.25"/>
  <cols>
    <col min="1" max="1" width="10" style="22" customWidth="1"/>
    <col min="2" max="2" width="31.140625" style="22" customWidth="1"/>
    <col min="3" max="3" width="22" style="22" customWidth="1"/>
    <col min="4" max="4" width="9.5703125" style="22" customWidth="1"/>
    <col min="5" max="5" width="17.42578125" style="22" customWidth="1"/>
    <col min="6" max="7" width="17.7109375" style="22" customWidth="1"/>
    <col min="8" max="8" width="21.85546875" style="22" customWidth="1"/>
    <col min="9" max="9" width="4.140625" style="22" customWidth="1"/>
    <col min="10" max="10" width="3.85546875" style="22" customWidth="1"/>
    <col min="11" max="11" width="15.85546875" style="22" bestFit="1" customWidth="1"/>
    <col min="12" max="12" width="19" style="22" customWidth="1"/>
    <col min="13" max="15" width="9.140625" style="22"/>
    <col min="16" max="16" width="13.28515625" style="22" bestFit="1" customWidth="1"/>
    <col min="17" max="17" width="15.85546875" style="22" bestFit="1" customWidth="1"/>
    <col min="18" max="18" width="9.140625" style="22"/>
    <col min="19" max="19" width="15.85546875" style="22" bestFit="1" customWidth="1"/>
    <col min="20" max="16384" width="9.140625" style="22"/>
  </cols>
  <sheetData>
    <row r="1" spans="1:11" ht="69.75" customHeight="1" thickBot="1" x14ac:dyDescent="0.3">
      <c r="A1" s="98" t="s">
        <v>118</v>
      </c>
      <c r="B1" s="99"/>
      <c r="C1" s="99"/>
      <c r="D1" s="99"/>
      <c r="E1" s="99"/>
      <c r="F1" s="100"/>
      <c r="G1" s="64"/>
      <c r="H1" s="64"/>
    </row>
    <row r="2" spans="1:11" s="23" customFormat="1" ht="63.75" customHeight="1" thickBot="1" x14ac:dyDescent="0.3">
      <c r="A2" s="89" t="s">
        <v>120</v>
      </c>
      <c r="B2" s="90"/>
      <c r="C2" s="90"/>
      <c r="D2" s="90"/>
      <c r="E2" s="90"/>
      <c r="F2" s="91"/>
      <c r="G2" s="65"/>
      <c r="H2" s="65"/>
    </row>
    <row r="3" spans="1:11" ht="45.75" thickBot="1" x14ac:dyDescent="0.3">
      <c r="A3" s="61" t="s">
        <v>33</v>
      </c>
      <c r="B3" s="62" t="s">
        <v>1</v>
      </c>
      <c r="C3" s="62" t="s">
        <v>34</v>
      </c>
      <c r="D3" s="62" t="s">
        <v>3</v>
      </c>
      <c r="E3" s="62" t="s">
        <v>76</v>
      </c>
      <c r="F3" s="63" t="s">
        <v>35</v>
      </c>
      <c r="G3" s="24"/>
      <c r="H3" s="24"/>
    </row>
    <row r="4" spans="1:11" ht="321" customHeight="1" thickBot="1" x14ac:dyDescent="0.3">
      <c r="A4" s="58" t="s">
        <v>36</v>
      </c>
      <c r="B4" s="58" t="s">
        <v>123</v>
      </c>
      <c r="C4" s="59" t="s">
        <v>16</v>
      </c>
      <c r="D4" s="59">
        <v>1</v>
      </c>
      <c r="E4" s="74">
        <v>0</v>
      </c>
      <c r="F4" s="60">
        <f>G34+G40+G47+G56</f>
        <v>5502920.9100000001</v>
      </c>
      <c r="G4" s="25"/>
      <c r="H4" s="77"/>
      <c r="K4" s="76"/>
    </row>
    <row r="5" spans="1:11" ht="15.75" customHeight="1" x14ac:dyDescent="0.25">
      <c r="A5" s="26"/>
      <c r="B5" s="27"/>
      <c r="C5" s="25"/>
      <c r="D5" s="25"/>
      <c r="E5" s="25"/>
      <c r="F5" s="25"/>
      <c r="G5" s="25"/>
      <c r="H5" s="25"/>
    </row>
    <row r="6" spans="1:11" ht="15.75" customHeight="1" x14ac:dyDescent="0.25">
      <c r="A6" s="28"/>
      <c r="B6" s="27"/>
      <c r="C6" s="25"/>
      <c r="D6" s="25"/>
      <c r="E6" s="25"/>
      <c r="F6" s="25"/>
      <c r="G6" s="25"/>
      <c r="H6" s="25"/>
    </row>
    <row r="7" spans="1:11" ht="15.75" customHeight="1" thickBot="1" x14ac:dyDescent="0.3">
      <c r="A7" s="97" t="s">
        <v>37</v>
      </c>
      <c r="B7" s="97"/>
      <c r="C7" s="97"/>
      <c r="D7" s="97"/>
      <c r="E7" s="97"/>
      <c r="F7" s="97"/>
      <c r="G7" s="97"/>
      <c r="H7" s="25"/>
    </row>
    <row r="8" spans="1:11" ht="84" customHeight="1" thickBot="1" x14ac:dyDescent="0.3">
      <c r="A8" s="38" t="s">
        <v>0</v>
      </c>
      <c r="B8" s="39" t="s">
        <v>1</v>
      </c>
      <c r="C8" s="39" t="s">
        <v>38</v>
      </c>
      <c r="D8" s="39" t="s">
        <v>39</v>
      </c>
      <c r="E8" s="39" t="s">
        <v>40</v>
      </c>
      <c r="F8" s="39" t="s">
        <v>3</v>
      </c>
      <c r="G8" s="39" t="s">
        <v>41</v>
      </c>
      <c r="H8" s="25"/>
    </row>
    <row r="9" spans="1:11" ht="26.25" thickBot="1" x14ac:dyDescent="0.3">
      <c r="A9" s="29" t="s">
        <v>42</v>
      </c>
      <c r="B9" s="36" t="s">
        <v>43</v>
      </c>
      <c r="C9" s="45"/>
      <c r="D9" s="45"/>
      <c r="E9" s="44"/>
      <c r="F9" s="44">
        <v>1</v>
      </c>
      <c r="G9" s="44"/>
      <c r="H9" s="25"/>
    </row>
    <row r="10" spans="1:11" ht="39" thickBot="1" x14ac:dyDescent="0.3">
      <c r="A10" s="30" t="s">
        <v>44</v>
      </c>
      <c r="B10" s="31" t="s">
        <v>45</v>
      </c>
      <c r="C10" s="46"/>
      <c r="D10" s="46"/>
      <c r="E10" s="47"/>
      <c r="F10" s="47"/>
      <c r="G10" s="47"/>
      <c r="H10" s="25"/>
    </row>
    <row r="11" spans="1:11" ht="26.25" thickBot="1" x14ac:dyDescent="0.3">
      <c r="A11" s="30" t="s">
        <v>46</v>
      </c>
      <c r="B11" s="31" t="s">
        <v>47</v>
      </c>
      <c r="C11" s="46"/>
      <c r="D11" s="46"/>
      <c r="E11" s="47"/>
      <c r="F11" s="47">
        <v>1</v>
      </c>
      <c r="G11" s="47"/>
      <c r="H11" s="25"/>
    </row>
    <row r="12" spans="1:11" ht="39" thickBot="1" x14ac:dyDescent="0.3">
      <c r="A12" s="30" t="s">
        <v>48</v>
      </c>
      <c r="B12" s="31" t="s">
        <v>49</v>
      </c>
      <c r="C12" s="46"/>
      <c r="D12" s="46"/>
      <c r="E12" s="47"/>
      <c r="F12" s="47"/>
      <c r="G12" s="47"/>
      <c r="H12" s="25"/>
    </row>
    <row r="13" spans="1:11" ht="15.75" customHeight="1" x14ac:dyDescent="0.25">
      <c r="A13" s="26"/>
      <c r="H13" s="25"/>
    </row>
    <row r="14" spans="1:11" ht="15.75" customHeight="1" x14ac:dyDescent="0.25">
      <c r="A14" s="26"/>
      <c r="H14" s="25"/>
    </row>
    <row r="15" spans="1:11" ht="15.75" customHeight="1" x14ac:dyDescent="0.25">
      <c r="A15" s="26"/>
      <c r="H15" s="25"/>
    </row>
    <row r="16" spans="1:11" ht="15.75" customHeight="1" x14ac:dyDescent="0.25">
      <c r="H16" s="25"/>
    </row>
    <row r="17" spans="1:19" ht="11.25" customHeight="1" x14ac:dyDescent="0.25">
      <c r="H17" s="25"/>
    </row>
    <row r="18" spans="1:19" ht="15.75" customHeight="1" thickBot="1" x14ac:dyDescent="0.3">
      <c r="A18" s="97" t="s">
        <v>119</v>
      </c>
      <c r="B18" s="97"/>
      <c r="C18" s="97"/>
      <c r="D18" s="97"/>
      <c r="E18" s="97"/>
      <c r="F18" s="97"/>
      <c r="G18" s="97"/>
      <c r="H18" s="25"/>
    </row>
    <row r="19" spans="1:19" ht="64.5" thickBot="1" x14ac:dyDescent="0.3">
      <c r="A19" s="38" t="s">
        <v>0</v>
      </c>
      <c r="B19" s="39" t="s">
        <v>1</v>
      </c>
      <c r="C19" s="39" t="s">
        <v>38</v>
      </c>
      <c r="D19" s="39" t="s">
        <v>39</v>
      </c>
      <c r="E19" s="39" t="s">
        <v>40</v>
      </c>
      <c r="F19" s="39" t="s">
        <v>3</v>
      </c>
      <c r="G19" s="39" t="s">
        <v>41</v>
      </c>
      <c r="H19" s="25"/>
    </row>
    <row r="20" spans="1:19" ht="26.25" thickBot="1" x14ac:dyDescent="0.3">
      <c r="A20" s="29" t="s">
        <v>50</v>
      </c>
      <c r="B20" s="36" t="s">
        <v>43</v>
      </c>
      <c r="C20" s="45"/>
      <c r="D20" s="45"/>
      <c r="E20" s="44"/>
      <c r="F20" s="44">
        <v>1</v>
      </c>
      <c r="G20" s="44"/>
      <c r="H20" s="25"/>
    </row>
    <row r="21" spans="1:19" ht="39" thickBot="1" x14ac:dyDescent="0.3">
      <c r="A21" s="30" t="s">
        <v>51</v>
      </c>
      <c r="B21" s="31" t="s">
        <v>45</v>
      </c>
      <c r="C21" s="46"/>
      <c r="D21" s="46"/>
      <c r="E21" s="47"/>
      <c r="F21" s="47"/>
      <c r="G21" s="47"/>
      <c r="H21" s="25"/>
    </row>
    <row r="22" spans="1:19" ht="26.25" thickBot="1" x14ac:dyDescent="0.3">
      <c r="A22" s="30" t="s">
        <v>52</v>
      </c>
      <c r="B22" s="31" t="s">
        <v>47</v>
      </c>
      <c r="C22" s="46"/>
      <c r="D22" s="46"/>
      <c r="E22" s="47"/>
      <c r="F22" s="44">
        <v>1</v>
      </c>
      <c r="G22" s="47"/>
      <c r="H22" s="25"/>
    </row>
    <row r="23" spans="1:19" ht="39" thickBot="1" x14ac:dyDescent="0.3">
      <c r="A23" s="30" t="s">
        <v>53</v>
      </c>
      <c r="B23" s="31" t="s">
        <v>49</v>
      </c>
      <c r="C23" s="46"/>
      <c r="D23" s="46"/>
      <c r="E23" s="47"/>
      <c r="F23" s="47"/>
      <c r="G23" s="47"/>
      <c r="H23" s="25"/>
    </row>
    <row r="24" spans="1:19" x14ac:dyDescent="0.25">
      <c r="A24" s="68"/>
      <c r="B24" s="69"/>
      <c r="C24" s="70"/>
      <c r="D24" s="70"/>
      <c r="E24" s="71"/>
      <c r="F24" s="71"/>
      <c r="G24" s="71"/>
      <c r="H24" s="25"/>
    </row>
    <row r="25" spans="1:19" ht="15.75" customHeight="1" thickBot="1" x14ac:dyDescent="0.3">
      <c r="A25" s="26"/>
      <c r="H25" s="25"/>
    </row>
    <row r="26" spans="1:19" ht="69" customHeight="1" thickBot="1" x14ac:dyDescent="0.3">
      <c r="A26" s="89" t="s">
        <v>121</v>
      </c>
      <c r="B26" s="90"/>
      <c r="C26" s="90"/>
      <c r="D26" s="90"/>
      <c r="E26" s="90"/>
      <c r="F26" s="90"/>
      <c r="G26" s="90"/>
      <c r="H26" s="91"/>
    </row>
    <row r="27" spans="1:19" ht="69" customHeight="1" thickBot="1" x14ac:dyDescent="0.3">
      <c r="A27" s="32" t="s">
        <v>0</v>
      </c>
      <c r="B27" s="32" t="s">
        <v>1</v>
      </c>
      <c r="C27" s="32" t="s">
        <v>54</v>
      </c>
      <c r="D27" s="32" t="s">
        <v>3</v>
      </c>
      <c r="E27" s="33" t="s">
        <v>12</v>
      </c>
      <c r="F27" s="34" t="s">
        <v>68</v>
      </c>
      <c r="G27" s="33" t="s">
        <v>69</v>
      </c>
      <c r="H27" s="32" t="s">
        <v>55</v>
      </c>
    </row>
    <row r="28" spans="1:19" ht="93.75" customHeight="1" thickBot="1" x14ac:dyDescent="0.3">
      <c r="A28" s="49" t="s">
        <v>14</v>
      </c>
      <c r="B28" s="72" t="s">
        <v>15</v>
      </c>
      <c r="C28" s="72" t="s">
        <v>16</v>
      </c>
      <c r="D28" s="72">
        <v>4</v>
      </c>
      <c r="E28" s="43">
        <v>254992.98</v>
      </c>
      <c r="F28" s="42">
        <f>E28*(1-$E$4)</f>
        <v>254992.98</v>
      </c>
      <c r="G28" s="42">
        <f t="shared" ref="G28:G33" si="0">D28*F28</f>
        <v>1019971.92</v>
      </c>
      <c r="H28" s="81">
        <f>E4</f>
        <v>0</v>
      </c>
      <c r="L28" s="79"/>
      <c r="Q28" s="76"/>
    </row>
    <row r="29" spans="1:19" ht="69" customHeight="1" thickBot="1" x14ac:dyDescent="0.3">
      <c r="A29" s="49" t="s">
        <v>17</v>
      </c>
      <c r="B29" s="72" t="s">
        <v>18</v>
      </c>
      <c r="C29" s="72" t="s">
        <v>16</v>
      </c>
      <c r="D29" s="72">
        <v>5</v>
      </c>
      <c r="E29" s="43">
        <v>373439.95</v>
      </c>
      <c r="F29" s="42">
        <f t="shared" ref="F29:F33" si="1">E29*(1-$E$4)</f>
        <v>373439.95</v>
      </c>
      <c r="G29" s="42">
        <f t="shared" si="0"/>
        <v>1867199.75</v>
      </c>
      <c r="H29" s="82"/>
    </row>
    <row r="30" spans="1:19" ht="39" thickBot="1" x14ac:dyDescent="0.3">
      <c r="A30" s="49" t="s">
        <v>19</v>
      </c>
      <c r="B30" s="72" t="s">
        <v>20</v>
      </c>
      <c r="C30" s="72" t="s">
        <v>16</v>
      </c>
      <c r="D30" s="72">
        <v>1</v>
      </c>
      <c r="E30" s="43">
        <v>10296.07</v>
      </c>
      <c r="F30" s="42">
        <f t="shared" si="1"/>
        <v>10296.07</v>
      </c>
      <c r="G30" s="42">
        <f t="shared" si="0"/>
        <v>10296.07</v>
      </c>
      <c r="H30" s="82"/>
      <c r="P30" s="79"/>
      <c r="Q30" s="79"/>
      <c r="S30" s="76"/>
    </row>
    <row r="31" spans="1:19" ht="39" thickBot="1" x14ac:dyDescent="0.3">
      <c r="A31" s="49" t="s">
        <v>21</v>
      </c>
      <c r="B31" s="72" t="s">
        <v>22</v>
      </c>
      <c r="C31" s="72" t="s">
        <v>16</v>
      </c>
      <c r="D31" s="72">
        <v>1</v>
      </c>
      <c r="E31" s="43">
        <v>14933.3</v>
      </c>
      <c r="F31" s="42">
        <f t="shared" si="1"/>
        <v>14933.3</v>
      </c>
      <c r="G31" s="42">
        <f t="shared" si="0"/>
        <v>14933.3</v>
      </c>
      <c r="H31" s="82"/>
      <c r="P31" s="79"/>
      <c r="Q31" s="79"/>
    </row>
    <row r="32" spans="1:19" ht="26.25" thickBot="1" x14ac:dyDescent="0.3">
      <c r="A32" s="49" t="s">
        <v>23</v>
      </c>
      <c r="B32" s="72" t="s">
        <v>24</v>
      </c>
      <c r="C32" s="72" t="s">
        <v>5</v>
      </c>
      <c r="D32" s="72">
        <v>1</v>
      </c>
      <c r="E32" s="43">
        <v>1162.19</v>
      </c>
      <c r="F32" s="42">
        <f t="shared" si="1"/>
        <v>1162.19</v>
      </c>
      <c r="G32" s="42">
        <f t="shared" si="0"/>
        <v>1162.19</v>
      </c>
      <c r="H32" s="82"/>
      <c r="P32" s="79"/>
      <c r="Q32" s="79"/>
    </row>
    <row r="33" spans="1:17" ht="26.25" thickBot="1" x14ac:dyDescent="0.3">
      <c r="A33" s="49" t="s">
        <v>25</v>
      </c>
      <c r="B33" s="72" t="s">
        <v>26</v>
      </c>
      <c r="C33" s="72" t="s">
        <v>5</v>
      </c>
      <c r="D33" s="72">
        <v>1</v>
      </c>
      <c r="E33" s="73">
        <v>1411.15</v>
      </c>
      <c r="F33" s="42">
        <f t="shared" si="1"/>
        <v>1411.15</v>
      </c>
      <c r="G33" s="42">
        <f t="shared" si="0"/>
        <v>1411.15</v>
      </c>
      <c r="H33" s="82"/>
      <c r="P33" s="79"/>
      <c r="Q33" s="79"/>
    </row>
    <row r="34" spans="1:17" ht="15.75" customHeight="1" thickBot="1" x14ac:dyDescent="0.3">
      <c r="A34" s="83" t="s">
        <v>66</v>
      </c>
      <c r="B34" s="84"/>
      <c r="C34" s="84"/>
      <c r="D34" s="84"/>
      <c r="E34" s="84"/>
      <c r="F34" s="85"/>
      <c r="G34" s="43">
        <f>SUM(G28:G33)</f>
        <v>2914974.3799999994</v>
      </c>
      <c r="H34" s="41"/>
      <c r="L34" s="78"/>
      <c r="P34" s="79"/>
      <c r="Q34" s="79"/>
    </row>
    <row r="35" spans="1:17" x14ac:dyDescent="0.25">
      <c r="A35" s="35"/>
      <c r="P35" s="79"/>
      <c r="Q35" s="79"/>
    </row>
    <row r="36" spans="1:17" ht="15.75" thickBot="1" x14ac:dyDescent="0.3">
      <c r="P36" s="79"/>
      <c r="Q36" s="79"/>
    </row>
    <row r="37" spans="1:17" ht="40.5" customHeight="1" thickBot="1" x14ac:dyDescent="0.3">
      <c r="A37" s="89" t="s">
        <v>125</v>
      </c>
      <c r="B37" s="90"/>
      <c r="C37" s="90"/>
      <c r="D37" s="90"/>
      <c r="E37" s="90"/>
      <c r="F37" s="90"/>
      <c r="G37" s="90"/>
      <c r="H37" s="91"/>
      <c r="L37" s="76"/>
      <c r="P37" s="79"/>
      <c r="Q37" s="79"/>
    </row>
    <row r="38" spans="1:17" s="40" customFormat="1" ht="39" thickBot="1" x14ac:dyDescent="0.3">
      <c r="A38" s="37" t="s">
        <v>0</v>
      </c>
      <c r="B38" s="38" t="s">
        <v>1</v>
      </c>
      <c r="C38" s="37" t="s">
        <v>2</v>
      </c>
      <c r="D38" s="37" t="s">
        <v>3</v>
      </c>
      <c r="E38" s="39" t="s">
        <v>12</v>
      </c>
      <c r="F38" s="32" t="s">
        <v>68</v>
      </c>
      <c r="G38" s="33" t="s">
        <v>69</v>
      </c>
      <c r="H38" s="34" t="s">
        <v>55</v>
      </c>
      <c r="P38" s="80"/>
      <c r="Q38" s="80"/>
    </row>
    <row r="39" spans="1:17" ht="64.5" thickBot="1" x14ac:dyDescent="0.3">
      <c r="A39" s="54">
        <v>2</v>
      </c>
      <c r="B39" s="55" t="s">
        <v>27</v>
      </c>
      <c r="C39" s="56" t="s">
        <v>28</v>
      </c>
      <c r="D39" s="56">
        <v>60</v>
      </c>
      <c r="E39" s="57">
        <v>31240.18</v>
      </c>
      <c r="F39" s="57">
        <f>E39*(1-$E$4)</f>
        <v>31240.18</v>
      </c>
      <c r="G39" s="57">
        <f>D39*F39</f>
        <v>1874410.8</v>
      </c>
      <c r="H39" s="75">
        <f>E4</f>
        <v>0</v>
      </c>
      <c r="P39" s="79"/>
      <c r="Q39" s="79"/>
    </row>
    <row r="40" spans="1:17" ht="15.75" customHeight="1" thickBot="1" x14ac:dyDescent="0.3">
      <c r="A40" s="83" t="s">
        <v>78</v>
      </c>
      <c r="B40" s="84"/>
      <c r="C40" s="84"/>
      <c r="D40" s="84"/>
      <c r="E40" s="84"/>
      <c r="F40" s="85"/>
      <c r="G40" s="43">
        <f>SUM(G39)</f>
        <v>1874410.8</v>
      </c>
      <c r="H40" s="41"/>
      <c r="L40" s="78"/>
      <c r="P40" s="79"/>
      <c r="Q40" s="79"/>
    </row>
    <row r="41" spans="1:17" x14ac:dyDescent="0.25">
      <c r="P41" s="79"/>
      <c r="Q41" s="79"/>
    </row>
    <row r="42" spans="1:17" ht="15.75" thickBot="1" x14ac:dyDescent="0.3">
      <c r="P42" s="79"/>
      <c r="Q42" s="79"/>
    </row>
    <row r="43" spans="1:17" ht="45" customHeight="1" thickBot="1" x14ac:dyDescent="0.3">
      <c r="A43" s="86" t="s">
        <v>122</v>
      </c>
      <c r="B43" s="87"/>
      <c r="C43" s="87"/>
      <c r="D43" s="87"/>
      <c r="E43" s="87"/>
      <c r="F43" s="87"/>
      <c r="G43" s="87"/>
      <c r="H43" s="88"/>
      <c r="P43" s="79"/>
      <c r="Q43" s="79"/>
    </row>
    <row r="44" spans="1:17" ht="39" thickBot="1" x14ac:dyDescent="0.3">
      <c r="A44" s="32" t="s">
        <v>0</v>
      </c>
      <c r="B44" s="32" t="s">
        <v>1</v>
      </c>
      <c r="C44" s="32" t="s">
        <v>34</v>
      </c>
      <c r="D44" s="32" t="s">
        <v>3</v>
      </c>
      <c r="E44" s="33" t="s">
        <v>12</v>
      </c>
      <c r="F44" s="33" t="s">
        <v>86</v>
      </c>
      <c r="G44" s="33" t="s">
        <v>85</v>
      </c>
      <c r="H44" s="32" t="s">
        <v>55</v>
      </c>
      <c r="P44" s="79"/>
      <c r="Q44" s="79"/>
    </row>
    <row r="45" spans="1:17" ht="39" thickBot="1" x14ac:dyDescent="0.3">
      <c r="A45" s="49" t="s">
        <v>29</v>
      </c>
      <c r="B45" s="50" t="s">
        <v>30</v>
      </c>
      <c r="C45" s="50" t="s">
        <v>16</v>
      </c>
      <c r="D45" s="50">
        <v>4</v>
      </c>
      <c r="E45" s="66">
        <v>27714.6</v>
      </c>
      <c r="F45" s="43">
        <f>E45*(1-$E$4)</f>
        <v>27714.6</v>
      </c>
      <c r="G45" s="43">
        <f>D45*F45</f>
        <v>110858.4</v>
      </c>
      <c r="H45" s="81">
        <f>E4</f>
        <v>0</v>
      </c>
      <c r="P45" s="79"/>
      <c r="Q45" s="79"/>
    </row>
    <row r="46" spans="1:17" ht="39" thickBot="1" x14ac:dyDescent="0.3">
      <c r="A46" s="49" t="s">
        <v>31</v>
      </c>
      <c r="B46" s="50" t="s">
        <v>32</v>
      </c>
      <c r="C46" s="50" t="s">
        <v>16</v>
      </c>
      <c r="D46" s="50">
        <v>5</v>
      </c>
      <c r="E46" s="67">
        <v>55429.2</v>
      </c>
      <c r="F46" s="43">
        <f>E46*(1-$E$4)</f>
        <v>55429.2</v>
      </c>
      <c r="G46" s="43">
        <f>D46*F46</f>
        <v>277146</v>
      </c>
      <c r="H46" s="96"/>
    </row>
    <row r="47" spans="1:17" ht="15.75" customHeight="1" thickBot="1" x14ac:dyDescent="0.3">
      <c r="A47" s="83" t="s">
        <v>83</v>
      </c>
      <c r="B47" s="94"/>
      <c r="C47" s="94"/>
      <c r="D47" s="94"/>
      <c r="E47" s="94"/>
      <c r="F47" s="95"/>
      <c r="G47" s="51">
        <f>SUM(G45:G46)</f>
        <v>388004.4</v>
      </c>
      <c r="H47" s="52"/>
      <c r="L47" s="78"/>
    </row>
    <row r="49" spans="1:12" ht="15.75" thickBot="1" x14ac:dyDescent="0.3"/>
    <row r="50" spans="1:12" ht="41.25" customHeight="1" thickBot="1" x14ac:dyDescent="0.3">
      <c r="A50" s="86" t="s">
        <v>124</v>
      </c>
      <c r="B50" s="87"/>
      <c r="C50" s="87"/>
      <c r="D50" s="87"/>
      <c r="E50" s="87"/>
      <c r="F50" s="87"/>
      <c r="G50" s="87"/>
      <c r="H50" s="88"/>
    </row>
    <row r="51" spans="1:12" ht="39" thickBot="1" x14ac:dyDescent="0.3">
      <c r="A51" s="34" t="s">
        <v>0</v>
      </c>
      <c r="B51" s="32" t="s">
        <v>1</v>
      </c>
      <c r="C51" s="32" t="s">
        <v>34</v>
      </c>
      <c r="D51" s="34" t="s">
        <v>3</v>
      </c>
      <c r="E51" s="33" t="s">
        <v>86</v>
      </c>
      <c r="F51" s="48" t="s">
        <v>13</v>
      </c>
      <c r="G51" s="33" t="s">
        <v>85</v>
      </c>
      <c r="H51" s="32" t="s">
        <v>55</v>
      </c>
    </row>
    <row r="52" spans="1:12" ht="39" thickBot="1" x14ac:dyDescent="0.3">
      <c r="A52" s="53" t="s">
        <v>4</v>
      </c>
      <c r="B52" s="50" t="s">
        <v>87</v>
      </c>
      <c r="C52" s="50" t="s">
        <v>5</v>
      </c>
      <c r="D52" s="50">
        <f>F9</f>
        <v>1</v>
      </c>
      <c r="E52" s="57">
        <v>80795.839999999997</v>
      </c>
      <c r="F52" s="43">
        <f>D52*E52</f>
        <v>80795.839999999997</v>
      </c>
      <c r="G52" s="43">
        <f>F52*(1-$E$4)</f>
        <v>80795.839999999997</v>
      </c>
      <c r="H52" s="92">
        <f>E4</f>
        <v>0</v>
      </c>
    </row>
    <row r="53" spans="1:12" ht="39" thickBot="1" x14ac:dyDescent="0.3">
      <c r="A53" s="53" t="s">
        <v>6</v>
      </c>
      <c r="B53" s="50" t="s">
        <v>7</v>
      </c>
      <c r="C53" s="50" t="s">
        <v>5</v>
      </c>
      <c r="D53" s="50">
        <f>F20</f>
        <v>1</v>
      </c>
      <c r="E53" s="51">
        <v>161591.69</v>
      </c>
      <c r="F53" s="43">
        <f t="shared" ref="F53:F55" si="2">D53*E53</f>
        <v>161591.69</v>
      </c>
      <c r="G53" s="43">
        <f t="shared" ref="G53:G55" si="3">F53*(1-$E$4)</f>
        <v>161591.69</v>
      </c>
      <c r="H53" s="92"/>
    </row>
    <row r="54" spans="1:12" ht="39" thickBot="1" x14ac:dyDescent="0.3">
      <c r="A54" s="53" t="s">
        <v>8</v>
      </c>
      <c r="B54" s="50" t="s">
        <v>9</v>
      </c>
      <c r="C54" s="50" t="s">
        <v>5</v>
      </c>
      <c r="D54" s="50">
        <f>F11</f>
        <v>1</v>
      </c>
      <c r="E54" s="51">
        <v>27714.6</v>
      </c>
      <c r="F54" s="43">
        <f t="shared" si="2"/>
        <v>27714.6</v>
      </c>
      <c r="G54" s="43">
        <f t="shared" si="3"/>
        <v>27714.6</v>
      </c>
      <c r="H54" s="92"/>
    </row>
    <row r="55" spans="1:12" ht="39" thickBot="1" x14ac:dyDescent="0.3">
      <c r="A55" s="53" t="s">
        <v>10</v>
      </c>
      <c r="B55" s="50" t="s">
        <v>11</v>
      </c>
      <c r="C55" s="50" t="s">
        <v>5</v>
      </c>
      <c r="D55" s="50">
        <f>F22</f>
        <v>1</v>
      </c>
      <c r="E55" s="51">
        <v>55429.2</v>
      </c>
      <c r="F55" s="43">
        <f t="shared" si="2"/>
        <v>55429.2</v>
      </c>
      <c r="G55" s="43">
        <f t="shared" si="3"/>
        <v>55429.2</v>
      </c>
      <c r="H55" s="92"/>
    </row>
    <row r="56" spans="1:12" ht="15.75" customHeight="1" thickBot="1" x14ac:dyDescent="0.3">
      <c r="A56" s="93" t="s">
        <v>96</v>
      </c>
      <c r="B56" s="93"/>
      <c r="C56" s="93"/>
      <c r="D56" s="93"/>
      <c r="E56" s="93"/>
      <c r="F56" s="93"/>
      <c r="G56" s="43">
        <f>SUM(G52:G55)</f>
        <v>325531.33</v>
      </c>
      <c r="H56" s="53"/>
      <c r="L56" s="78"/>
    </row>
  </sheetData>
  <sheetProtection sheet="1" objects="1" scenarios="1"/>
  <mergeCells count="15">
    <mergeCell ref="A18:G18"/>
    <mergeCell ref="A7:G7"/>
    <mergeCell ref="A2:F2"/>
    <mergeCell ref="A1:F1"/>
    <mergeCell ref="A26:H26"/>
    <mergeCell ref="H52:H55"/>
    <mergeCell ref="A56:F56"/>
    <mergeCell ref="A40:F40"/>
    <mergeCell ref="A47:F47"/>
    <mergeCell ref="H45:H46"/>
    <mergeCell ref="H28:H33"/>
    <mergeCell ref="A34:F34"/>
    <mergeCell ref="A43:H43"/>
    <mergeCell ref="A50:H50"/>
    <mergeCell ref="A37:H37"/>
  </mergeCells>
  <pageMargins left="0.51181102362204722" right="0.51181102362204722" top="0.78740157480314965" bottom="0.78740157480314965" header="0.31496062992125984" footer="0.31496062992125984"/>
  <pageSetup paperSize="9" scale="60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opLeftCell="A24" workbookViewId="0">
      <selection activeCell="A26" sqref="A26:F31"/>
    </sheetView>
  </sheetViews>
  <sheetFormatPr defaultRowHeight="15" x14ac:dyDescent="0.25"/>
  <cols>
    <col min="2" max="2" width="25.140625" customWidth="1"/>
    <col min="5" max="5" width="13.5703125" customWidth="1"/>
    <col min="6" max="6" width="12" customWidth="1"/>
    <col min="7" max="7" width="13.140625" customWidth="1"/>
  </cols>
  <sheetData>
    <row r="1" spans="1:8" ht="15.75" thickBot="1" x14ac:dyDescent="0.3"/>
    <row r="2" spans="1:8" ht="64.5" thickBot="1" x14ac:dyDescent="0.3">
      <c r="A2" s="7" t="s">
        <v>0</v>
      </c>
      <c r="B2" s="7" t="s">
        <v>1</v>
      </c>
      <c r="C2" s="7" t="s">
        <v>54</v>
      </c>
      <c r="D2" s="7" t="s">
        <v>3</v>
      </c>
      <c r="E2" s="8" t="s">
        <v>12</v>
      </c>
      <c r="F2" s="11" t="s">
        <v>68</v>
      </c>
      <c r="G2" s="8" t="s">
        <v>69</v>
      </c>
      <c r="H2" s="11" t="s">
        <v>55</v>
      </c>
    </row>
    <row r="3" spans="1:8" ht="252" customHeight="1" thickBot="1" x14ac:dyDescent="0.3">
      <c r="A3" s="2" t="s">
        <v>14</v>
      </c>
      <c r="B3" s="12" t="s">
        <v>15</v>
      </c>
      <c r="C3" s="12" t="s">
        <v>16</v>
      </c>
      <c r="D3" s="12">
        <v>4</v>
      </c>
      <c r="E3" s="14" t="s">
        <v>70</v>
      </c>
      <c r="F3" s="12" t="s">
        <v>56</v>
      </c>
      <c r="G3" s="12" t="s">
        <v>57</v>
      </c>
      <c r="H3" s="101" t="s">
        <v>58</v>
      </c>
    </row>
    <row r="4" spans="1:8" ht="213.75" customHeight="1" thickBot="1" x14ac:dyDescent="0.3">
      <c r="A4" s="2" t="s">
        <v>17</v>
      </c>
      <c r="B4" s="12" t="s">
        <v>18</v>
      </c>
      <c r="C4" s="12" t="s">
        <v>16</v>
      </c>
      <c r="D4" s="12">
        <v>5</v>
      </c>
      <c r="E4" s="14" t="s">
        <v>71</v>
      </c>
      <c r="F4" s="12" t="s">
        <v>59</v>
      </c>
      <c r="G4" s="12" t="s">
        <v>60</v>
      </c>
      <c r="H4" s="102"/>
    </row>
    <row r="5" spans="1:8" ht="99" customHeight="1" thickBot="1" x14ac:dyDescent="0.3">
      <c r="A5" s="2" t="s">
        <v>19</v>
      </c>
      <c r="B5" s="12" t="s">
        <v>20</v>
      </c>
      <c r="C5" s="12" t="s">
        <v>16</v>
      </c>
      <c r="D5" s="12">
        <v>1</v>
      </c>
      <c r="E5" s="14" t="s">
        <v>72</v>
      </c>
      <c r="F5" s="12" t="s">
        <v>61</v>
      </c>
      <c r="G5" s="12" t="s">
        <v>61</v>
      </c>
      <c r="H5" s="102"/>
    </row>
    <row r="6" spans="1:8" ht="86.25" customHeight="1" thickBot="1" x14ac:dyDescent="0.3">
      <c r="A6" s="2" t="s">
        <v>21</v>
      </c>
      <c r="B6" s="12" t="s">
        <v>22</v>
      </c>
      <c r="C6" s="12" t="s">
        <v>16</v>
      </c>
      <c r="D6" s="12">
        <v>1</v>
      </c>
      <c r="E6" s="14" t="s">
        <v>73</v>
      </c>
      <c r="F6" s="12" t="s">
        <v>62</v>
      </c>
      <c r="G6" s="12" t="s">
        <v>63</v>
      </c>
      <c r="H6" s="102"/>
    </row>
    <row r="7" spans="1:8" ht="73.5" customHeight="1" thickBot="1" x14ac:dyDescent="0.3">
      <c r="A7" s="2" t="s">
        <v>23</v>
      </c>
      <c r="B7" s="12" t="s">
        <v>24</v>
      </c>
      <c r="C7" s="12" t="s">
        <v>5</v>
      </c>
      <c r="D7" s="12">
        <v>1</v>
      </c>
      <c r="E7" s="14" t="s">
        <v>74</v>
      </c>
      <c r="F7" s="12" t="s">
        <v>64</v>
      </c>
      <c r="G7" s="12" t="s">
        <v>64</v>
      </c>
      <c r="H7" s="102"/>
    </row>
    <row r="8" spans="1:8" ht="73.5" customHeight="1" thickBot="1" x14ac:dyDescent="0.3">
      <c r="A8" s="2" t="s">
        <v>25</v>
      </c>
      <c r="B8" s="12" t="s">
        <v>26</v>
      </c>
      <c r="C8" s="12" t="s">
        <v>5</v>
      </c>
      <c r="D8" s="12">
        <v>1</v>
      </c>
      <c r="E8" s="13" t="s">
        <v>75</v>
      </c>
      <c r="F8" s="12" t="s">
        <v>65</v>
      </c>
      <c r="G8" s="12" t="s">
        <v>65</v>
      </c>
      <c r="H8" s="102"/>
    </row>
    <row r="9" spans="1:8" ht="15.75" thickBot="1" x14ac:dyDescent="0.3">
      <c r="A9" s="109" t="s">
        <v>66</v>
      </c>
      <c r="B9" s="110"/>
      <c r="C9" s="110"/>
      <c r="D9" s="110"/>
      <c r="E9" s="110"/>
      <c r="F9" s="111"/>
      <c r="G9" s="4" t="s">
        <v>67</v>
      </c>
      <c r="H9" s="10"/>
    </row>
    <row r="11" spans="1:8" ht="15.75" thickBot="1" x14ac:dyDescent="0.3"/>
    <row r="12" spans="1:8" ht="64.5" thickBot="1" x14ac:dyDescent="0.3">
      <c r="A12" s="7" t="s">
        <v>0</v>
      </c>
      <c r="B12" s="7" t="s">
        <v>1</v>
      </c>
      <c r="C12" s="7" t="s">
        <v>34</v>
      </c>
      <c r="D12" s="7" t="s">
        <v>3</v>
      </c>
      <c r="E12" s="8" t="s">
        <v>12</v>
      </c>
      <c r="F12" s="8" t="s">
        <v>86</v>
      </c>
      <c r="G12" s="8" t="s">
        <v>85</v>
      </c>
      <c r="H12" s="7" t="s">
        <v>55</v>
      </c>
    </row>
    <row r="13" spans="1:8" ht="35.25" customHeight="1" thickBot="1" x14ac:dyDescent="0.3">
      <c r="A13" s="1" t="s">
        <v>29</v>
      </c>
      <c r="B13" s="15" t="s">
        <v>30</v>
      </c>
      <c r="C13" s="4" t="s">
        <v>16</v>
      </c>
      <c r="D13" s="4">
        <v>4</v>
      </c>
      <c r="E13" s="14">
        <v>26700</v>
      </c>
      <c r="F13" s="4" t="s">
        <v>79</v>
      </c>
      <c r="G13" s="4" t="s">
        <v>80</v>
      </c>
      <c r="H13" s="4" t="s">
        <v>58</v>
      </c>
    </row>
    <row r="14" spans="1:8" ht="35.25" customHeight="1" thickBot="1" x14ac:dyDescent="0.3">
      <c r="A14" s="1" t="s">
        <v>31</v>
      </c>
      <c r="B14" s="15" t="s">
        <v>32</v>
      </c>
      <c r="C14" s="4" t="s">
        <v>16</v>
      </c>
      <c r="D14" s="4">
        <v>5</v>
      </c>
      <c r="E14" s="14">
        <v>53400</v>
      </c>
      <c r="F14" s="4" t="s">
        <v>81</v>
      </c>
      <c r="G14" s="4" t="s">
        <v>82</v>
      </c>
      <c r="H14" s="4"/>
    </row>
    <row r="15" spans="1:8" ht="15.75" thickBot="1" x14ac:dyDescent="0.3">
      <c r="A15" s="106" t="s">
        <v>83</v>
      </c>
      <c r="B15" s="107"/>
      <c r="C15" s="107"/>
      <c r="D15" s="107"/>
      <c r="E15" s="107"/>
      <c r="F15" s="108"/>
      <c r="G15" s="3" t="s">
        <v>84</v>
      </c>
      <c r="H15" s="9"/>
    </row>
    <row r="17" spans="1:8" ht="15.75" thickBot="1" x14ac:dyDescent="0.3"/>
    <row r="18" spans="1:8" ht="64.5" thickBot="1" x14ac:dyDescent="0.3">
      <c r="A18" s="11" t="s">
        <v>0</v>
      </c>
      <c r="B18" s="11" t="s">
        <v>1</v>
      </c>
      <c r="C18" s="11" t="s">
        <v>34</v>
      </c>
      <c r="D18" s="11" t="s">
        <v>3</v>
      </c>
      <c r="E18" s="8" t="s">
        <v>86</v>
      </c>
      <c r="F18" s="8" t="s">
        <v>98</v>
      </c>
      <c r="G18" s="8" t="s">
        <v>85</v>
      </c>
      <c r="H18" s="11" t="s">
        <v>55</v>
      </c>
    </row>
    <row r="19" spans="1:8" ht="33" customHeight="1" thickBot="1" x14ac:dyDescent="0.3">
      <c r="A19" s="16" t="s">
        <v>4</v>
      </c>
      <c r="B19" s="4" t="s">
        <v>87</v>
      </c>
      <c r="C19" s="4" t="s">
        <v>5</v>
      </c>
      <c r="D19" s="4" t="s">
        <v>88</v>
      </c>
      <c r="E19" s="4" t="s">
        <v>99</v>
      </c>
      <c r="F19" s="14" t="s">
        <v>101</v>
      </c>
      <c r="G19" s="4" t="s">
        <v>89</v>
      </c>
      <c r="H19" s="103" t="s">
        <v>58</v>
      </c>
    </row>
    <row r="20" spans="1:8" ht="33" customHeight="1" thickBot="1" x14ac:dyDescent="0.3">
      <c r="A20" s="16" t="s">
        <v>6</v>
      </c>
      <c r="B20" s="4" t="s">
        <v>7</v>
      </c>
      <c r="C20" s="4" t="s">
        <v>5</v>
      </c>
      <c r="D20" s="4" t="s">
        <v>90</v>
      </c>
      <c r="E20" s="4" t="s">
        <v>102</v>
      </c>
      <c r="F20" s="14" t="s">
        <v>100</v>
      </c>
      <c r="G20" s="4" t="s">
        <v>91</v>
      </c>
      <c r="H20" s="103"/>
    </row>
    <row r="21" spans="1:8" ht="24" customHeight="1" thickBot="1" x14ac:dyDescent="0.3">
      <c r="A21" s="16" t="s">
        <v>8</v>
      </c>
      <c r="B21" s="4" t="s">
        <v>9</v>
      </c>
      <c r="C21" s="4" t="s">
        <v>5</v>
      </c>
      <c r="D21" s="4" t="s">
        <v>92</v>
      </c>
      <c r="E21" s="4" t="s">
        <v>103</v>
      </c>
      <c r="F21" s="14" t="s">
        <v>105</v>
      </c>
      <c r="G21" s="4" t="s">
        <v>93</v>
      </c>
      <c r="H21" s="103"/>
    </row>
    <row r="22" spans="1:8" ht="29.25" customHeight="1" thickBot="1" x14ac:dyDescent="0.3">
      <c r="A22" s="16" t="s">
        <v>10</v>
      </c>
      <c r="B22" s="4" t="s">
        <v>11</v>
      </c>
      <c r="C22" s="4" t="s">
        <v>5</v>
      </c>
      <c r="D22" s="4" t="s">
        <v>94</v>
      </c>
      <c r="E22" s="4" t="s">
        <v>104</v>
      </c>
      <c r="F22" s="14" t="s">
        <v>106</v>
      </c>
      <c r="G22" s="4" t="s">
        <v>95</v>
      </c>
      <c r="H22" s="103"/>
    </row>
    <row r="23" spans="1:8" ht="15.75" thickBot="1" x14ac:dyDescent="0.3">
      <c r="A23" s="105" t="s">
        <v>96</v>
      </c>
      <c r="B23" s="105"/>
      <c r="C23" s="105"/>
      <c r="D23" s="105"/>
      <c r="E23" s="105"/>
      <c r="F23" s="105"/>
      <c r="G23" s="4" t="s">
        <v>97</v>
      </c>
      <c r="H23" s="17"/>
    </row>
    <row r="25" spans="1:8" ht="15.75" thickBot="1" x14ac:dyDescent="0.3"/>
    <row r="26" spans="1:8" ht="39" thickBot="1" x14ac:dyDescent="0.3">
      <c r="A26" s="17" t="s">
        <v>114</v>
      </c>
      <c r="B26" s="19" t="s">
        <v>1</v>
      </c>
      <c r="C26" s="19" t="s">
        <v>107</v>
      </c>
      <c r="D26" s="19" t="s">
        <v>3</v>
      </c>
      <c r="E26" s="17" t="s">
        <v>117</v>
      </c>
      <c r="F26" s="17" t="s">
        <v>116</v>
      </c>
    </row>
    <row r="27" spans="1:8" ht="39" customHeight="1" thickBot="1" x14ac:dyDescent="0.3">
      <c r="A27" s="17" t="s">
        <v>115</v>
      </c>
      <c r="B27" s="104" t="s">
        <v>108</v>
      </c>
      <c r="C27" s="104"/>
      <c r="D27" s="104"/>
      <c r="E27" s="104"/>
      <c r="F27" s="104"/>
    </row>
    <row r="28" spans="1:8" ht="217.5" thickBot="1" x14ac:dyDescent="0.3">
      <c r="A28" s="4">
        <v>1</v>
      </c>
      <c r="B28" s="20" t="s">
        <v>109</v>
      </c>
      <c r="C28" s="4" t="s">
        <v>110</v>
      </c>
      <c r="D28" s="4">
        <v>1</v>
      </c>
      <c r="E28" s="21" t="s">
        <v>67</v>
      </c>
      <c r="F28" s="21" t="s">
        <v>67</v>
      </c>
    </row>
    <row r="29" spans="1:8" ht="102.75" thickBot="1" x14ac:dyDescent="0.3">
      <c r="A29" s="5">
        <v>2</v>
      </c>
      <c r="B29" s="6" t="s">
        <v>27</v>
      </c>
      <c r="C29" s="3" t="s">
        <v>110</v>
      </c>
      <c r="D29" s="3">
        <v>1</v>
      </c>
      <c r="E29" s="18" t="s">
        <v>77</v>
      </c>
      <c r="F29" s="18" t="s">
        <v>77</v>
      </c>
    </row>
    <row r="30" spans="1:8" ht="64.5" thickBot="1" x14ac:dyDescent="0.3">
      <c r="A30" s="5">
        <v>3</v>
      </c>
      <c r="B30" s="6" t="s">
        <v>111</v>
      </c>
      <c r="C30" s="3" t="s">
        <v>110</v>
      </c>
      <c r="D30" s="3">
        <v>1</v>
      </c>
      <c r="E30" s="18" t="s">
        <v>84</v>
      </c>
      <c r="F30" s="18" t="s">
        <v>84</v>
      </c>
    </row>
    <row r="31" spans="1:8" ht="77.25" thickBot="1" x14ac:dyDescent="0.3">
      <c r="A31" s="5">
        <v>4</v>
      </c>
      <c r="B31" s="6" t="s">
        <v>112</v>
      </c>
      <c r="C31" s="3" t="s">
        <v>113</v>
      </c>
      <c r="D31" s="3">
        <v>1</v>
      </c>
      <c r="E31" s="18" t="s">
        <v>97</v>
      </c>
      <c r="F31" s="18" t="s">
        <v>97</v>
      </c>
    </row>
  </sheetData>
  <mergeCells count="6">
    <mergeCell ref="H3:H8"/>
    <mergeCell ref="H19:H22"/>
    <mergeCell ref="B27:F27"/>
    <mergeCell ref="A23:F23"/>
    <mergeCell ref="A15:F15"/>
    <mergeCell ref="A9:F9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Plan1</vt:lpstr>
      <vt:lpstr>Plan2</vt:lpstr>
    </vt:vector>
  </TitlesOfParts>
  <Company>CD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Mara Cristina Barbaroto</dc:creator>
  <cp:lastModifiedBy>Anna Karina de Athayde Azambuja</cp:lastModifiedBy>
  <cp:lastPrinted>2025-06-10T18:55:48Z</cp:lastPrinted>
  <dcterms:created xsi:type="dcterms:W3CDTF">2024-12-11T18:17:38Z</dcterms:created>
  <dcterms:modified xsi:type="dcterms:W3CDTF">2025-11-24T14:15:28Z</dcterms:modified>
</cp:coreProperties>
</file>